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035" activeTab="0"/>
  </bookViews>
  <sheets>
    <sheet name="PBV model" sheetId="1" r:id="rId1"/>
  </sheets>
  <definedNames/>
  <calcPr fullCalcOnLoad="1"/>
</workbook>
</file>

<file path=xl/comments1.xml><?xml version="1.0" encoding="utf-8"?>
<comments xmlns="http://schemas.openxmlformats.org/spreadsheetml/2006/main">
  <authors>
    <author>Тимофеев Д.В.</author>
  </authors>
  <commentList>
    <comment ref="A3" authorId="0">
      <text>
        <r>
          <rPr>
            <b/>
            <sz val="8"/>
            <rFont val="Tahoma"/>
            <family val="0"/>
          </rPr>
          <t>Тимофеев Д.В.:</t>
        </r>
        <r>
          <rPr>
            <sz val="8"/>
            <rFont val="Tahoma"/>
            <family val="0"/>
          </rPr>
          <t xml:space="preserve">
Темп роста, можете изменить и сделать менее резким переход
В данном случае это тем проста капитала или величины активов банка (масштаба деятельности). 
В линейной модели с этой скоростью растут все номинальные параметры банка</t>
        </r>
      </text>
    </comment>
    <comment ref="B1" authorId="0">
      <text>
        <r>
          <rPr>
            <b/>
            <sz val="8"/>
            <rFont val="Tahoma"/>
            <family val="0"/>
          </rPr>
          <t>Тимофеев Д.В.:</t>
        </r>
        <r>
          <rPr>
            <sz val="8"/>
            <rFont val="Tahoma"/>
            <family val="0"/>
          </rPr>
          <t xml:space="preserve">
Нулевой год, не участвует в прогнозировании</t>
        </r>
      </text>
    </comment>
  </commentList>
</comments>
</file>

<file path=xl/sharedStrings.xml><?xml version="1.0" encoding="utf-8"?>
<sst xmlns="http://schemas.openxmlformats.org/spreadsheetml/2006/main" count="22" uniqueCount="20">
  <si>
    <t>bv</t>
  </si>
  <si>
    <t>g</t>
  </si>
  <si>
    <t>ROE</t>
  </si>
  <si>
    <t>k</t>
  </si>
  <si>
    <t>COE</t>
  </si>
  <si>
    <t>cumm coe</t>
  </si>
  <si>
    <t>FCFE</t>
  </si>
  <si>
    <t>Pv(fcfe)</t>
  </si>
  <si>
    <t>P/BV curr</t>
  </si>
  <si>
    <t>upside</t>
  </si>
  <si>
    <t>longterm</t>
  </si>
  <si>
    <t>Residual income model</t>
  </si>
  <si>
    <t>Economic profit</t>
  </si>
  <si>
    <t>PV(EconProfit)</t>
  </si>
  <si>
    <t>Fair Market Cap</t>
  </si>
  <si>
    <t>Sum(PV(EconProfit))</t>
  </si>
  <si>
    <t>BV</t>
  </si>
  <si>
    <t>Fair P/BV</t>
  </si>
  <si>
    <t>&lt;- обратите внимание, в точности тот же результат, не важно какой моделью мы пользуемся</t>
  </si>
  <si>
    <t>&lt;- текущий мультипликатор Сбербанка, приблизительно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</si>
</sst>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0"/>
    <numFmt numFmtId="167" formatCode="0.0000"/>
  </numFmts>
  <fonts count="6">
    <font>
      <sz val="10"/>
      <name val="Arial Cyr"/>
      <family val="0"/>
    </font>
    <font>
      <sz val="8"/>
      <name val="Arial Cyr"/>
      <family val="0"/>
    </font>
    <font>
      <sz val="8"/>
      <name val="Tahoma"/>
      <family val="0"/>
    </font>
    <font>
      <b/>
      <sz val="8"/>
      <name val="Tahoma"/>
      <family val="0"/>
    </font>
    <font>
      <b/>
      <sz val="10"/>
      <name val="Arial Cyr"/>
      <family val="0"/>
    </font>
    <font>
      <b/>
      <sz val="8"/>
      <name val="Arial Cyr"/>
      <family val="2"/>
    </font>
  </fonts>
  <fills count="4">
    <fill>
      <patternFill/>
    </fill>
    <fill>
      <patternFill patternType="gray125"/>
    </fill>
    <fill>
      <patternFill patternType="solid">
        <fgColor indexed="13"/>
        <bgColor indexed="64"/>
      </patternFill>
    </fill>
    <fill>
      <patternFill patternType="solid">
        <fgColor indexed="10"/>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
    <xf numFmtId="0" fontId="0" fillId="0" borderId="0" xfId="0" applyAlignment="1">
      <alignment/>
    </xf>
    <xf numFmtId="9" fontId="0" fillId="0" borderId="0" xfId="0" applyNumberFormat="1" applyAlignment="1">
      <alignment/>
    </xf>
    <xf numFmtId="9" fontId="0" fillId="2" borderId="0" xfId="0" applyNumberFormat="1" applyFill="1" applyAlignment="1">
      <alignment/>
    </xf>
    <xf numFmtId="164" fontId="0" fillId="0" borderId="0" xfId="0" applyNumberFormat="1" applyAlignment="1">
      <alignment/>
    </xf>
    <xf numFmtId="0" fontId="0" fillId="2" borderId="0" xfId="0" applyFill="1" applyAlignment="1">
      <alignment/>
    </xf>
    <xf numFmtId="165" fontId="0" fillId="0" borderId="0" xfId="0" applyNumberFormat="1" applyAlignment="1">
      <alignment/>
    </xf>
    <xf numFmtId="165" fontId="0" fillId="3" borderId="0" xfId="0" applyNumberFormat="1" applyFill="1" applyAlignment="1">
      <alignment/>
    </xf>
    <xf numFmtId="9" fontId="0" fillId="0" borderId="0" xfId="17" applyAlignment="1">
      <alignment/>
    </xf>
    <xf numFmtId="0" fontId="4" fillId="0" borderId="0" xfId="0" applyFont="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'PBV model'!$A$5</c:f>
              <c:strCache>
                <c:ptCount val="1"/>
                <c:pt idx="0">
                  <c:v>ROE</c:v>
                </c:pt>
              </c:strCache>
            </c:strRef>
          </c:tx>
          <c:extLst>
            <c:ext xmlns:c14="http://schemas.microsoft.com/office/drawing/2007/8/2/chart" uri="{6F2FDCE9-48DA-4B69-8628-5D25D57E5C99}">
              <c14:invertSolidFillFmt>
                <c14:spPr>
                  <a:solidFill>
                    <a:srgbClr val="000000"/>
                  </a:solidFill>
                </c14:spPr>
              </c14:invertSolidFillFmt>
            </c:ext>
          </c:extLst>
          <c:cat>
            <c:strRef>
              <c:f>'PBV model'!$C$1:$K$1</c:f>
              <c:strCache/>
            </c:strRef>
          </c:cat>
          <c:val>
            <c:numRef>
              <c:f>'PBV model'!$C$5:$K$5</c:f>
              <c:numCache/>
            </c:numRef>
          </c:val>
          <c:smooth val="0"/>
        </c:ser>
        <c:ser>
          <c:idx val="1"/>
          <c:order val="1"/>
          <c:tx>
            <c:strRef>
              <c:f>'PBV model'!$A$3</c:f>
              <c:strCache>
                <c:ptCount val="1"/>
                <c:pt idx="0">
                  <c:v>g</c:v>
                </c:pt>
              </c:strCache>
            </c:strRef>
          </c:tx>
          <c:extLst>
            <c:ext xmlns:c14="http://schemas.microsoft.com/office/drawing/2007/8/2/chart" uri="{6F2FDCE9-48DA-4B69-8628-5D25D57E5C99}">
              <c14:invertSolidFillFmt>
                <c14:spPr>
                  <a:solidFill>
                    <a:srgbClr val="000000"/>
                  </a:solidFill>
                </c14:spPr>
              </c14:invertSolidFillFmt>
            </c:ext>
          </c:extLst>
          <c:val>
            <c:numRef>
              <c:f>'PBV model'!$C$3:$K$3</c:f>
              <c:numCache/>
            </c:numRef>
          </c:val>
          <c:smooth val="0"/>
        </c:ser>
        <c:ser>
          <c:idx val="2"/>
          <c:order val="2"/>
          <c:tx>
            <c:strRef>
              <c:f>'PBV model'!$A$7</c:f>
              <c:strCache>
                <c:ptCount val="1"/>
                <c:pt idx="0">
                  <c:v>COE</c:v>
                </c:pt>
              </c:strCache>
            </c:strRef>
          </c:tx>
          <c:extLst>
            <c:ext xmlns:c14="http://schemas.microsoft.com/office/drawing/2007/8/2/chart" uri="{6F2FDCE9-48DA-4B69-8628-5D25D57E5C99}">
              <c14:invertSolidFillFmt>
                <c14:spPr>
                  <a:solidFill>
                    <a:srgbClr val="000000"/>
                  </a:solidFill>
                </c14:spPr>
              </c14:invertSolidFillFmt>
            </c:ext>
          </c:extLst>
          <c:val>
            <c:numRef>
              <c:f>'PBV model'!$B$7</c:f>
              <c:numCache/>
            </c:numRef>
          </c:val>
          <c:smooth val="0"/>
        </c:ser>
        <c:marker val="1"/>
        <c:axId val="24483063"/>
        <c:axId val="19020976"/>
      </c:lineChart>
      <c:catAx>
        <c:axId val="2448306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Cyr"/>
                <a:ea typeface="Arial Cyr"/>
                <a:cs typeface="Arial Cyr"/>
              </a:defRPr>
            </a:pPr>
          </a:p>
        </c:txPr>
        <c:crossAx val="19020976"/>
        <c:crosses val="autoZero"/>
        <c:auto val="1"/>
        <c:lblOffset val="100"/>
        <c:noMultiLvlLbl val="0"/>
      </c:catAx>
      <c:valAx>
        <c:axId val="19020976"/>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C0C0C0"/>
            </a:solidFill>
            <a:prstDash val="sysDot"/>
          </a:ln>
        </c:spPr>
        <c:crossAx val="24483063"/>
        <c:crossesAt val="1"/>
        <c:crossBetween val="between"/>
        <c:dispUnits/>
        <c:majorUnit val="0.02"/>
      </c:valAx>
      <c:spPr>
        <a:solidFill>
          <a:srgbClr val="FFFFFF"/>
        </a:solidFill>
        <a:ln w="12700">
          <a:solidFill>
            <a:srgbClr val="808080"/>
          </a:solidFill>
        </a:ln>
      </c:spPr>
    </c:plotArea>
    <c:legend>
      <c:legendPos val="r"/>
      <c:layout>
        <c:manualLayout>
          <c:xMode val="edge"/>
          <c:yMode val="edge"/>
          <c:x val="0.33325"/>
          <c:y val="0.40525"/>
        </c:manualLayout>
      </c:layout>
      <c:overlay val="0"/>
    </c:legend>
    <c:plotVisOnly val="1"/>
    <c:dispBlanksAs val="gap"/>
    <c:showDLblsOverMax val="0"/>
  </c:chart>
  <c:txPr>
    <a:bodyPr vert="horz" rot="0"/>
    <a:lstStyle/>
    <a:p>
      <a:pPr>
        <a:defRPr lang="en-US" cap="none" sz="8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2</xdr:row>
      <xdr:rowOff>85725</xdr:rowOff>
    </xdr:from>
    <xdr:to>
      <xdr:col>17</xdr:col>
      <xdr:colOff>457200</xdr:colOff>
      <xdr:row>14</xdr:row>
      <xdr:rowOff>85725</xdr:rowOff>
    </xdr:to>
    <xdr:graphicFrame>
      <xdr:nvGraphicFramePr>
        <xdr:cNvPr id="1" name="Chart 3"/>
        <xdr:cNvGraphicFramePr/>
      </xdr:nvGraphicFramePr>
      <xdr:xfrm>
        <a:off x="8963025" y="409575"/>
        <a:ext cx="3752850" cy="19431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16</xdr:row>
      <xdr:rowOff>114300</xdr:rowOff>
    </xdr:from>
    <xdr:to>
      <xdr:col>11</xdr:col>
      <xdr:colOff>47625</xdr:colOff>
      <xdr:row>24</xdr:row>
      <xdr:rowOff>28575</xdr:rowOff>
    </xdr:to>
    <xdr:sp>
      <xdr:nvSpPr>
        <xdr:cNvPr id="2" name="TextBox 4"/>
        <xdr:cNvSpPr txBox="1">
          <a:spLocks noChangeArrowheads="1"/>
        </xdr:cNvSpPr>
      </xdr:nvSpPr>
      <xdr:spPr>
        <a:xfrm>
          <a:off x="371475" y="2705100"/>
          <a:ext cx="7820025"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yr"/>
              <a:ea typeface="Arial Cyr"/>
              <a:cs typeface="Arial Cyr"/>
            </a:rPr>
            <a:t>Модель построена не нормированная, bv принят за 1. 
Но можно в ячейку BV вписать реальную величину вместо 1 (например, BV "Сбербанка" около 750 млрд. рублей) и получить оценочную капитализацию.
Вы можете изменить любые из предложенных параметров модели, по вашему вкусу и найти вашу справедливую оценку
Ниже приведена модель оценки стоимости по методу экономической прибыли на собственный капитал.</a:t>
          </a:r>
        </a:p>
      </xdr:txBody>
    </xdr:sp>
    <xdr:clientData/>
  </xdr:twoCellAnchor>
  <xdr:twoCellAnchor>
    <xdr:from>
      <xdr:col>12</xdr:col>
      <xdr:colOff>171450</xdr:colOff>
      <xdr:row>15</xdr:row>
      <xdr:rowOff>133350</xdr:rowOff>
    </xdr:from>
    <xdr:to>
      <xdr:col>17</xdr:col>
      <xdr:colOff>476250</xdr:colOff>
      <xdr:row>29</xdr:row>
      <xdr:rowOff>0</xdr:rowOff>
    </xdr:to>
    <xdr:sp>
      <xdr:nvSpPr>
        <xdr:cNvPr id="3" name="TextBox 5"/>
        <xdr:cNvSpPr txBox="1">
          <a:spLocks noChangeArrowheads="1"/>
        </xdr:cNvSpPr>
      </xdr:nvSpPr>
      <xdr:spPr>
        <a:xfrm>
          <a:off x="9001125" y="2562225"/>
          <a:ext cx="3733800" cy="2133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Cyr"/>
              <a:ea typeface="Arial Cyr"/>
              <a:cs typeface="Arial Cyr"/>
            </a:rPr>
            <a:t>Оценка банков является наиболее простой среди моделей дисконтирования. 
Достаточно прогнозировать как будет расти ваш банк по активам, это потребует пропорционального роста величины BV, чтобы удовлетворять нормативам достаточности собственного капитала. 
Отдельно "экзогенно" мы прогнозируем отдачу капитала банка ROE. Переменных ROE и g достаточно, чтобы расчитать стоимость. 
При желании оценку банков можно усложнять, но это мало что даст с точки зрения точности и обоснованности оценки.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33"/>
  <sheetViews>
    <sheetView tabSelected="1" workbookViewId="0" topLeftCell="A4">
      <selection activeCell="C16" sqref="C16"/>
    </sheetView>
  </sheetViews>
  <sheetFormatPr defaultColWidth="9.00390625" defaultRowHeight="12.75"/>
  <cols>
    <col min="1" max="1" width="16.875" style="0" customWidth="1"/>
  </cols>
  <sheetData>
    <row r="1" spans="2:11" ht="12.75">
      <c r="B1">
        <v>2009</v>
      </c>
      <c r="C1">
        <v>2010</v>
      </c>
      <c r="D1">
        <v>2011</v>
      </c>
      <c r="E1">
        <v>2012</v>
      </c>
      <c r="F1">
        <v>2013</v>
      </c>
      <c r="G1">
        <v>2014</v>
      </c>
      <c r="H1">
        <v>2015</v>
      </c>
      <c r="I1">
        <v>2016</v>
      </c>
      <c r="J1">
        <v>2017</v>
      </c>
      <c r="K1" t="s">
        <v>10</v>
      </c>
    </row>
    <row r="2" spans="2:10" ht="12.75">
      <c r="B2">
        <v>0</v>
      </c>
      <c r="C2">
        <v>1</v>
      </c>
      <c r="D2">
        <v>2</v>
      </c>
      <c r="E2">
        <v>3</v>
      </c>
      <c r="F2">
        <v>4</v>
      </c>
      <c r="G2">
        <v>5</v>
      </c>
      <c r="H2">
        <v>6</v>
      </c>
      <c r="I2">
        <v>7</v>
      </c>
      <c r="J2">
        <v>8</v>
      </c>
    </row>
    <row r="3" spans="1:11" ht="12.75">
      <c r="A3" t="s">
        <v>1</v>
      </c>
      <c r="C3" s="2">
        <v>0.15</v>
      </c>
      <c r="D3" s="1">
        <f>C3</f>
        <v>0.15</v>
      </c>
      <c r="E3" s="1">
        <f aca="true" t="shared" si="0" ref="E3:J3">D3</f>
        <v>0.15</v>
      </c>
      <c r="F3" s="1">
        <f t="shared" si="0"/>
        <v>0.15</v>
      </c>
      <c r="G3" s="1">
        <f t="shared" si="0"/>
        <v>0.15</v>
      </c>
      <c r="H3" s="1">
        <f t="shared" si="0"/>
        <v>0.15</v>
      </c>
      <c r="I3" s="1">
        <f t="shared" si="0"/>
        <v>0.15</v>
      </c>
      <c r="J3" s="1">
        <f t="shared" si="0"/>
        <v>0.15</v>
      </c>
      <c r="K3" s="2">
        <v>0.05</v>
      </c>
    </row>
    <row r="4" spans="1:10" ht="12.75">
      <c r="A4" t="s">
        <v>0</v>
      </c>
      <c r="B4" s="4">
        <v>1</v>
      </c>
      <c r="C4" s="3">
        <f>B4*(1+C3)</f>
        <v>1.15</v>
      </c>
      <c r="D4" s="3">
        <f aca="true" t="shared" si="1" ref="D4:J4">C4*(1+D3)</f>
        <v>1.3224999999999998</v>
      </c>
      <c r="E4" s="3">
        <f t="shared" si="1"/>
        <v>1.5208749999999995</v>
      </c>
      <c r="F4" s="3">
        <f t="shared" si="1"/>
        <v>1.7490062499999994</v>
      </c>
      <c r="G4" s="3">
        <f t="shared" si="1"/>
        <v>2.0113571874999994</v>
      </c>
      <c r="H4" s="3">
        <f t="shared" si="1"/>
        <v>2.313060765624999</v>
      </c>
      <c r="I4" s="3">
        <f t="shared" si="1"/>
        <v>2.6600198804687487</v>
      </c>
      <c r="J4" s="3">
        <f t="shared" si="1"/>
        <v>3.0590228625390607</v>
      </c>
    </row>
    <row r="5" spans="1:11" ht="12.75">
      <c r="A5" t="s">
        <v>2</v>
      </c>
      <c r="C5" s="2">
        <v>0.22</v>
      </c>
      <c r="D5" s="1">
        <f>C5</f>
        <v>0.22</v>
      </c>
      <c r="E5" s="1">
        <f aca="true" t="shared" si="2" ref="E5:J5">D5</f>
        <v>0.22</v>
      </c>
      <c r="F5" s="1">
        <f t="shared" si="2"/>
        <v>0.22</v>
      </c>
      <c r="G5" s="1">
        <f t="shared" si="2"/>
        <v>0.22</v>
      </c>
      <c r="H5" s="1">
        <f t="shared" si="2"/>
        <v>0.22</v>
      </c>
      <c r="I5" s="1">
        <f t="shared" si="2"/>
        <v>0.22</v>
      </c>
      <c r="J5" s="1">
        <f t="shared" si="2"/>
        <v>0.22</v>
      </c>
      <c r="K5" s="2">
        <v>0.15</v>
      </c>
    </row>
    <row r="6" spans="1:10" ht="12.75">
      <c r="A6" t="s">
        <v>3</v>
      </c>
      <c r="C6" s="1">
        <f>C3/C5</f>
        <v>0.6818181818181818</v>
      </c>
      <c r="D6" s="1">
        <f aca="true" t="shared" si="3" ref="D6:J6">D3/D5</f>
        <v>0.6818181818181818</v>
      </c>
      <c r="E6" s="1">
        <f t="shared" si="3"/>
        <v>0.6818181818181818</v>
      </c>
      <c r="F6" s="1">
        <f t="shared" si="3"/>
        <v>0.6818181818181818</v>
      </c>
      <c r="G6" s="1">
        <f t="shared" si="3"/>
        <v>0.6818181818181818</v>
      </c>
      <c r="H6" s="1">
        <f t="shared" si="3"/>
        <v>0.6818181818181818</v>
      </c>
      <c r="I6" s="1">
        <f t="shared" si="3"/>
        <v>0.6818181818181818</v>
      </c>
      <c r="J6" s="1">
        <f t="shared" si="3"/>
        <v>0.6818181818181818</v>
      </c>
    </row>
    <row r="7" spans="1:2" ht="12.75">
      <c r="A7" t="s">
        <v>4</v>
      </c>
      <c r="B7" s="1">
        <v>0.11</v>
      </c>
    </row>
    <row r="8" spans="1:10" ht="12.75">
      <c r="A8" t="s">
        <v>5</v>
      </c>
      <c r="C8" s="3">
        <f aca="true" t="shared" si="4" ref="C8:J8">(1+$B$7)^C2</f>
        <v>1.11</v>
      </c>
      <c r="D8" s="3">
        <f t="shared" si="4"/>
        <v>1.2321000000000002</v>
      </c>
      <c r="E8" s="3">
        <f t="shared" si="4"/>
        <v>1.3676310000000003</v>
      </c>
      <c r="F8" s="3">
        <f t="shared" si="4"/>
        <v>1.5180704100000004</v>
      </c>
      <c r="G8" s="3">
        <f t="shared" si="4"/>
        <v>1.6850581551000006</v>
      </c>
      <c r="H8" s="3">
        <f t="shared" si="4"/>
        <v>1.8704145521610007</v>
      </c>
      <c r="I8" s="3">
        <f t="shared" si="4"/>
        <v>2.076160152898711</v>
      </c>
      <c r="J8" s="3">
        <f t="shared" si="4"/>
        <v>2.3045377697175695</v>
      </c>
    </row>
    <row r="10" spans="1:11" ht="12.75">
      <c r="A10" t="s">
        <v>6</v>
      </c>
      <c r="C10" s="5">
        <f>B4*C5-(C4-B4)</f>
        <v>0.07000000000000009</v>
      </c>
      <c r="D10" s="5">
        <f aca="true" t="shared" si="5" ref="D10:J10">C4*D5-(D4-C4)</f>
        <v>0.08050000000000013</v>
      </c>
      <c r="E10" s="5">
        <f t="shared" si="5"/>
        <v>0.09257500000000018</v>
      </c>
      <c r="F10" s="5">
        <f t="shared" si="5"/>
        <v>0.10646125000000001</v>
      </c>
      <c r="G10" s="5">
        <f t="shared" si="5"/>
        <v>0.12243043749999993</v>
      </c>
      <c r="H10" s="5">
        <f t="shared" si="5"/>
        <v>0.14079500312500015</v>
      </c>
      <c r="I10" s="5">
        <f t="shared" si="5"/>
        <v>0.1619142535937501</v>
      </c>
      <c r="J10" s="5">
        <f t="shared" si="5"/>
        <v>0.18620139163281269</v>
      </c>
      <c r="K10" s="5">
        <f>J4*K5*(1-K3/K5)/(B7-K3)</f>
        <v>5.098371437565101</v>
      </c>
    </row>
    <row r="11" spans="1:10" ht="12.75">
      <c r="A11" t="s">
        <v>7</v>
      </c>
      <c r="C11" s="5">
        <f>C10/C8</f>
        <v>0.06306306306306314</v>
      </c>
      <c r="D11" s="5">
        <f aca="true" t="shared" si="6" ref="D11:I11">D10/D8</f>
        <v>0.06533560587614651</v>
      </c>
      <c r="E11" s="5">
        <f t="shared" si="6"/>
        <v>0.0676900421239356</v>
      </c>
      <c r="F11" s="5">
        <f t="shared" si="6"/>
        <v>0.07012932292119439</v>
      </c>
      <c r="G11" s="5">
        <f t="shared" si="6"/>
        <v>0.07265650572916532</v>
      </c>
      <c r="H11" s="5">
        <f t="shared" si="6"/>
        <v>0.0752747581878741</v>
      </c>
      <c r="I11" s="5">
        <f t="shared" si="6"/>
        <v>0.0779873620865362</v>
      </c>
      <c r="J11" s="5">
        <f>J10/J8+K10/J8</f>
        <v>2.2931161722055693</v>
      </c>
    </row>
    <row r="12" spans="1:2" ht="12.75">
      <c r="A12" t="s">
        <v>14</v>
      </c>
      <c r="B12" s="5">
        <f>SUM(C11:J11)</f>
        <v>2.7852528321934846</v>
      </c>
    </row>
    <row r="13" spans="1:2" ht="12.75">
      <c r="A13" t="s">
        <v>17</v>
      </c>
      <c r="B13" s="6">
        <f>B12/B4</f>
        <v>2.7852528321934846</v>
      </c>
    </row>
    <row r="15" spans="1:3" ht="12.75">
      <c r="A15" t="s">
        <v>8</v>
      </c>
      <c r="B15">
        <v>2</v>
      </c>
      <c r="C15" t="s">
        <v>19</v>
      </c>
    </row>
    <row r="16" spans="1:2" ht="12.75">
      <c r="A16" t="s">
        <v>9</v>
      </c>
      <c r="B16" s="7">
        <f>B13/B15-1</f>
        <v>0.3926264160967423</v>
      </c>
    </row>
    <row r="27" ht="12.75">
      <c r="A27" s="8" t="s">
        <v>11</v>
      </c>
    </row>
    <row r="28" spans="1:11" ht="12.75">
      <c r="A28" t="s">
        <v>12</v>
      </c>
      <c r="C28" s="5">
        <f aca="true" t="shared" si="7" ref="C28:J28">B4*(C5-$B$7)</f>
        <v>0.11</v>
      </c>
      <c r="D28" s="5">
        <f t="shared" si="7"/>
        <v>0.1265</v>
      </c>
      <c r="E28" s="5">
        <f t="shared" si="7"/>
        <v>0.14547499999999997</v>
      </c>
      <c r="F28" s="5">
        <f t="shared" si="7"/>
        <v>0.16729624999999995</v>
      </c>
      <c r="G28" s="5">
        <f t="shared" si="7"/>
        <v>0.19239068749999994</v>
      </c>
      <c r="H28" s="5">
        <f t="shared" si="7"/>
        <v>0.22124929062499993</v>
      </c>
      <c r="I28" s="5">
        <f t="shared" si="7"/>
        <v>0.2544366842187499</v>
      </c>
      <c r="J28" s="5">
        <f t="shared" si="7"/>
        <v>0.29260218685156236</v>
      </c>
      <c r="K28" s="5">
        <f>J4*(K5-$B$7)/(B7-K3)</f>
        <v>2.0393485750260405</v>
      </c>
    </row>
    <row r="29" spans="1:10" ht="12.75">
      <c r="A29" t="s">
        <v>13</v>
      </c>
      <c r="C29" s="5">
        <f>C28/C8</f>
        <v>0.09909909909909909</v>
      </c>
      <c r="D29" s="5">
        <f aca="true" t="shared" si="8" ref="D29:I29">D28/D8</f>
        <v>0.10267023780537292</v>
      </c>
      <c r="E29" s="5">
        <f t="shared" si="8"/>
        <v>0.1063700661947557</v>
      </c>
      <c r="F29" s="5">
        <f t="shared" si="8"/>
        <v>0.11020322173330545</v>
      </c>
      <c r="G29" s="5">
        <f t="shared" si="8"/>
        <v>0.1141745090029741</v>
      </c>
      <c r="H29" s="5">
        <f t="shared" si="8"/>
        <v>0.11828890572380199</v>
      </c>
      <c r="I29" s="5">
        <f t="shared" si="8"/>
        <v>0.12255156899312816</v>
      </c>
      <c r="J29" s="5">
        <f>J28/J8+K28/J8</f>
        <v>1.0118952236410483</v>
      </c>
    </row>
    <row r="30" spans="1:2" ht="12.75">
      <c r="A30" t="s">
        <v>15</v>
      </c>
      <c r="B30" s="5">
        <f>SUM(C29:J29)</f>
        <v>1.7852528321934857</v>
      </c>
    </row>
    <row r="31" spans="1:2" ht="12.75">
      <c r="A31" t="s">
        <v>16</v>
      </c>
      <c r="B31">
        <f>B4</f>
        <v>1</v>
      </c>
    </row>
    <row r="32" spans="1:3" ht="12.75">
      <c r="A32" t="s">
        <v>14</v>
      </c>
      <c r="B32" s="5">
        <f>B30+B31</f>
        <v>2.7852528321934855</v>
      </c>
      <c r="C32" t="s">
        <v>18</v>
      </c>
    </row>
    <row r="33" spans="1:2" ht="12.75">
      <c r="A33" t="s">
        <v>17</v>
      </c>
      <c r="B33" s="5">
        <f>B32/B4</f>
        <v>2.7852528321934855</v>
      </c>
    </row>
  </sheetData>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zakharoviyu</dc:creator>
  <cp:keywords/>
  <dc:description/>
  <cp:lastModifiedBy>Тимофеев Д.В.</cp:lastModifiedBy>
  <dcterms:created xsi:type="dcterms:W3CDTF">2009-12-02T11:05:30Z</dcterms:created>
  <dcterms:modified xsi:type="dcterms:W3CDTF">2009-12-03T18:05:05Z</dcterms:modified>
  <cp:category/>
  <cp:version/>
  <cp:contentType/>
  <cp:contentStatus/>
</cp:coreProperties>
</file>